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'Лист1'!$A$1:$T$44</definedName>
  </definedNames>
  <calcPr fullCalcOnLoad="1"/>
</workbook>
</file>

<file path=xl/sharedStrings.xml><?xml version="1.0" encoding="utf-8"?>
<sst xmlns="http://schemas.openxmlformats.org/spreadsheetml/2006/main" count="86" uniqueCount="41">
  <si>
    <t>Зерновые всего га</t>
  </si>
  <si>
    <t>План</t>
  </si>
  <si>
    <t>Факт</t>
  </si>
  <si>
    <t>%</t>
  </si>
  <si>
    <t>Вал.тн.</t>
  </si>
  <si>
    <t>ячмень</t>
  </si>
  <si>
    <t>У-ть. ц/га</t>
  </si>
  <si>
    <t>овес</t>
  </si>
  <si>
    <t>озимые</t>
  </si>
  <si>
    <t>СПК "Заря"</t>
  </si>
  <si>
    <t>СПК "Русское поле"</t>
  </si>
  <si>
    <t>ПУ-71</t>
  </si>
  <si>
    <t>Всего по с/х предпр.</t>
  </si>
  <si>
    <t xml:space="preserve">Всего по району </t>
  </si>
  <si>
    <t>горох</t>
  </si>
  <si>
    <t>пшеница</t>
  </si>
  <si>
    <t>гречиха</t>
  </si>
  <si>
    <t>КФХ Одров И.Н.</t>
  </si>
  <si>
    <t>КФХ Кочаков В.Н.</t>
  </si>
  <si>
    <t>Всего по КФХ</t>
  </si>
  <si>
    <t xml:space="preserve">                     по Тогульскому району на</t>
  </si>
  <si>
    <t>ОАО "Антипинское"</t>
  </si>
  <si>
    <t xml:space="preserve"> </t>
  </si>
  <si>
    <t>Наименование хозяйств</t>
  </si>
  <si>
    <t>Осталось к уборке</t>
  </si>
  <si>
    <t>ОАО "Антипинское" (по Тогульскому району)</t>
  </si>
  <si>
    <t>КФХ Максаков Н.С.</t>
  </si>
  <si>
    <t>ООО "Агро Вита"</t>
  </si>
  <si>
    <t>скошено, га</t>
  </si>
  <si>
    <t>в валках</t>
  </si>
  <si>
    <t>зябь</t>
  </si>
  <si>
    <t>КХ Заречнев М.А.</t>
  </si>
  <si>
    <t>АО "Труд"</t>
  </si>
  <si>
    <t>КФХ Липов И.З.</t>
  </si>
  <si>
    <t>КФХ Старцева С.Н.</t>
  </si>
  <si>
    <t>КФХ  Десятков А.А.</t>
  </si>
  <si>
    <t>КФХ Лукин А.П.</t>
  </si>
  <si>
    <t>КФХ Зеленов Е.М.</t>
  </si>
  <si>
    <t>Сведения о ходе уборочной компании зерновых  культур</t>
  </si>
  <si>
    <t>посев озимых</t>
  </si>
  <si>
    <t>23.09.2016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</si>
</sst>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1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name val="Times New Roman"/>
      <family val="1"/>
    </font>
    <font>
      <sz val="1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/>
    </xf>
    <xf numFmtId="1" fontId="3" fillId="0" borderId="1" xfId="0" applyNumberFormat="1" applyFont="1" applyFill="1" applyBorder="1" applyAlignment="1">
      <alignment horizontal="center"/>
    </xf>
    <xf numFmtId="168" fontId="3" fillId="0" borderId="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1" xfId="0" applyFont="1" applyFill="1" applyBorder="1" applyAlignment="1">
      <alignment/>
    </xf>
    <xf numFmtId="1" fontId="4" fillId="0" borderId="1" xfId="0" applyNumberFormat="1" applyFont="1" applyFill="1" applyBorder="1" applyAlignment="1">
      <alignment horizontal="center"/>
    </xf>
    <xf numFmtId="168" fontId="4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6" fontId="8" fillId="0" borderId="0" xfId="0" applyNumberFormat="1" applyFont="1" applyAlignment="1">
      <alignment/>
    </xf>
    <xf numFmtId="0" fontId="8" fillId="0" borderId="0" xfId="0" applyFont="1" applyAlignment="1">
      <alignment wrapText="1"/>
    </xf>
    <xf numFmtId="0" fontId="4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1" fontId="3" fillId="0" borderId="1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1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1" fontId="4" fillId="0" borderId="2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4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4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6"/>
  <sheetViews>
    <sheetView tabSelected="1" view="pageBreakPreview" zoomScale="75" zoomScaleNormal="75" zoomScaleSheetLayoutView="75" workbookViewId="0" topLeftCell="A1">
      <selection activeCell="N6" sqref="N6"/>
    </sheetView>
  </sheetViews>
  <sheetFormatPr defaultColWidth="9.00390625" defaultRowHeight="12.75"/>
  <cols>
    <col min="1" max="1" width="28.625" style="0" customWidth="1"/>
    <col min="2" max="2" width="9.875" style="0" customWidth="1"/>
    <col min="3" max="4" width="10.125" style="0" customWidth="1"/>
    <col min="5" max="5" width="9.875" style="0" customWidth="1"/>
    <col min="6" max="7" width="8.625" style="0" customWidth="1"/>
    <col min="8" max="8" width="10.375" style="0" customWidth="1"/>
    <col min="9" max="9" width="9.625" style="0" customWidth="1"/>
    <col min="10" max="10" width="8.375" style="0" customWidth="1"/>
    <col min="11" max="11" width="8.00390625" style="0" customWidth="1"/>
    <col min="12" max="12" width="9.75390625" style="0" customWidth="1"/>
    <col min="13" max="13" width="9.625" style="0" customWidth="1"/>
    <col min="15" max="15" width="8.625" style="0" customWidth="1"/>
    <col min="16" max="16" width="13.625" style="0" customWidth="1"/>
    <col min="17" max="17" width="10.625" style="0" customWidth="1"/>
    <col min="18" max="18" width="9.375" style="0" customWidth="1"/>
  </cols>
  <sheetData>
    <row r="1" spans="1:18" ht="23.25">
      <c r="A1" s="1"/>
      <c r="B1" s="1"/>
      <c r="C1" s="14" t="s">
        <v>38</v>
      </c>
      <c r="D1" s="14"/>
      <c r="E1" s="14"/>
      <c r="F1" s="14"/>
      <c r="G1" s="14"/>
      <c r="H1" s="14"/>
      <c r="I1" s="14"/>
      <c r="J1" s="14"/>
      <c r="K1" s="15"/>
      <c r="L1" s="1"/>
      <c r="M1" s="1"/>
      <c r="N1" s="1"/>
      <c r="O1" s="1"/>
      <c r="P1" s="1"/>
      <c r="Q1" s="1"/>
      <c r="R1" s="1"/>
    </row>
    <row r="2" spans="1:18" ht="23.25">
      <c r="A2" s="1"/>
      <c r="B2" s="1"/>
      <c r="C2" s="14" t="s">
        <v>20</v>
      </c>
      <c r="D2" s="14"/>
      <c r="E2" s="17"/>
      <c r="F2" s="17"/>
      <c r="G2" s="17"/>
      <c r="H2" s="17"/>
      <c r="I2" s="16" t="s">
        <v>40</v>
      </c>
      <c r="J2" s="14"/>
      <c r="K2" s="15"/>
      <c r="L2" s="1"/>
      <c r="M2" s="1"/>
      <c r="N2" s="1"/>
      <c r="O2" s="1"/>
      <c r="P2" s="1"/>
      <c r="Q2" s="1"/>
      <c r="R2" s="1"/>
    </row>
    <row r="3" spans="1:21" ht="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U3" t="s">
        <v>22</v>
      </c>
    </row>
    <row r="4" spans="1:18" ht="18">
      <c r="A4" s="38" t="s">
        <v>23</v>
      </c>
      <c r="B4" s="35" t="s">
        <v>0</v>
      </c>
      <c r="C4" s="35"/>
      <c r="D4" s="35"/>
      <c r="E4" s="35"/>
      <c r="F4" s="35"/>
      <c r="G4" s="35" t="s">
        <v>8</v>
      </c>
      <c r="H4" s="35"/>
      <c r="I4" s="35"/>
      <c r="J4" s="35"/>
      <c r="K4" s="35" t="s">
        <v>15</v>
      </c>
      <c r="L4" s="35"/>
      <c r="M4" s="35"/>
      <c r="N4" s="35"/>
      <c r="O4" s="35" t="s">
        <v>5</v>
      </c>
      <c r="P4" s="35"/>
      <c r="Q4" s="35"/>
      <c r="R4" s="35"/>
    </row>
    <row r="5" spans="1:18" ht="36">
      <c r="A5" s="39"/>
      <c r="B5" s="3" t="s">
        <v>1</v>
      </c>
      <c r="C5" s="3" t="s">
        <v>2</v>
      </c>
      <c r="D5" s="3" t="s">
        <v>3</v>
      </c>
      <c r="E5" s="3" t="s">
        <v>4</v>
      </c>
      <c r="F5" s="4" t="s">
        <v>6</v>
      </c>
      <c r="G5" s="3" t="s">
        <v>1</v>
      </c>
      <c r="H5" s="3" t="s">
        <v>2</v>
      </c>
      <c r="I5" s="3" t="s">
        <v>4</v>
      </c>
      <c r="J5" s="4" t="s">
        <v>6</v>
      </c>
      <c r="K5" s="3" t="s">
        <v>1</v>
      </c>
      <c r="L5" s="3" t="s">
        <v>2</v>
      </c>
      <c r="M5" s="3" t="s">
        <v>4</v>
      </c>
      <c r="N5" s="4" t="s">
        <v>6</v>
      </c>
      <c r="O5" s="3" t="s">
        <v>1</v>
      </c>
      <c r="P5" s="3" t="s">
        <v>2</v>
      </c>
      <c r="Q5" s="3" t="s">
        <v>4</v>
      </c>
      <c r="R5" s="4" t="s">
        <v>6</v>
      </c>
    </row>
    <row r="6" spans="1:22" s="9" customFormat="1" ht="54">
      <c r="A6" s="19" t="s">
        <v>25</v>
      </c>
      <c r="B6" s="6">
        <f aca="true" t="shared" si="0" ref="B6:C11">G6+K6+O6+B27+F27+J27</f>
        <v>8732</v>
      </c>
      <c r="C6" s="6">
        <f t="shared" si="0"/>
        <v>8732</v>
      </c>
      <c r="D6" s="7">
        <f>C6/B6*100</f>
        <v>100</v>
      </c>
      <c r="E6" s="6">
        <f aca="true" t="shared" si="1" ref="E6:E11">I6+M6+Q6+D27+H27+L27</f>
        <v>17008</v>
      </c>
      <c r="F6" s="7">
        <f aca="true" t="shared" si="2" ref="F6:F12">IF(C6=0,,E6/C6*10)</f>
        <v>19.477782867613374</v>
      </c>
      <c r="G6" s="6">
        <v>0</v>
      </c>
      <c r="H6" s="6">
        <v>0</v>
      </c>
      <c r="I6" s="6">
        <v>0</v>
      </c>
      <c r="J6" s="7">
        <f>IF(H6=0,,I6/H6*10)</f>
        <v>0</v>
      </c>
      <c r="K6" s="6">
        <v>2863</v>
      </c>
      <c r="L6" s="6">
        <v>2863</v>
      </c>
      <c r="M6" s="6">
        <v>3429</v>
      </c>
      <c r="N6" s="7">
        <f aca="true" t="shared" si="3" ref="N6:N23">IF(L6=0,,M6/L6*10)</f>
        <v>11.976947258120852</v>
      </c>
      <c r="O6" s="6">
        <v>4228</v>
      </c>
      <c r="P6" s="6">
        <v>4228</v>
      </c>
      <c r="Q6" s="6">
        <v>9576</v>
      </c>
      <c r="R6" s="7">
        <f>IF(P6=0,,Q6/P6*10)</f>
        <v>22.649006622516556</v>
      </c>
      <c r="V6" s="9" t="s">
        <v>22</v>
      </c>
    </row>
    <row r="7" spans="1:18" s="9" customFormat="1" ht="18">
      <c r="A7" s="5" t="s">
        <v>9</v>
      </c>
      <c r="B7" s="6">
        <f t="shared" si="0"/>
        <v>4550</v>
      </c>
      <c r="C7" s="6">
        <f t="shared" si="0"/>
        <v>3848</v>
      </c>
      <c r="D7" s="7">
        <f aca="true" t="shared" si="4" ref="D7:D23">C7/B7*100</f>
        <v>84.57142857142857</v>
      </c>
      <c r="E7" s="6">
        <f t="shared" si="1"/>
        <v>7255</v>
      </c>
      <c r="F7" s="7">
        <f t="shared" si="2"/>
        <v>18.853950103950105</v>
      </c>
      <c r="G7" s="6">
        <v>604</v>
      </c>
      <c r="H7" s="6">
        <v>604</v>
      </c>
      <c r="I7" s="6">
        <v>2240</v>
      </c>
      <c r="J7" s="7">
        <f aca="true" t="shared" si="5" ref="J7:J23">IF(H7=0,,I7/H7*10)</f>
        <v>37.086092715231786</v>
      </c>
      <c r="K7" s="6">
        <v>1577</v>
      </c>
      <c r="L7" s="6">
        <v>1277</v>
      </c>
      <c r="M7" s="6">
        <v>1660</v>
      </c>
      <c r="N7" s="7">
        <f t="shared" si="3"/>
        <v>12.999216914643696</v>
      </c>
      <c r="O7" s="6">
        <v>813</v>
      </c>
      <c r="P7" s="6">
        <v>813</v>
      </c>
      <c r="Q7" s="6">
        <v>1726</v>
      </c>
      <c r="R7" s="7">
        <f aca="true" t="shared" si="6" ref="R7:R23">IF(P7=0,,Q7/P7*10)</f>
        <v>21.230012300123</v>
      </c>
    </row>
    <row r="8" spans="1:18" s="9" customFormat="1" ht="18">
      <c r="A8" s="5" t="s">
        <v>32</v>
      </c>
      <c r="B8" s="6">
        <f t="shared" si="0"/>
        <v>3606</v>
      </c>
      <c r="C8" s="6">
        <f t="shared" si="0"/>
        <v>3606</v>
      </c>
      <c r="D8" s="7">
        <f t="shared" si="4"/>
        <v>100</v>
      </c>
      <c r="E8" s="6">
        <f t="shared" si="1"/>
        <v>6358</v>
      </c>
      <c r="F8" s="7">
        <f t="shared" si="2"/>
        <v>17.631724902939546</v>
      </c>
      <c r="G8" s="6">
        <v>0</v>
      </c>
      <c r="H8" s="6">
        <v>0</v>
      </c>
      <c r="I8" s="6">
        <v>0</v>
      </c>
      <c r="J8" s="7">
        <f t="shared" si="5"/>
        <v>0</v>
      </c>
      <c r="K8" s="6">
        <v>960</v>
      </c>
      <c r="L8" s="6">
        <v>960</v>
      </c>
      <c r="M8" s="6">
        <v>1311</v>
      </c>
      <c r="N8" s="7">
        <f t="shared" si="3"/>
        <v>13.65625</v>
      </c>
      <c r="O8" s="6">
        <v>636</v>
      </c>
      <c r="P8" s="6">
        <v>636</v>
      </c>
      <c r="Q8" s="6">
        <v>1360</v>
      </c>
      <c r="R8" s="7">
        <f t="shared" si="6"/>
        <v>21.38364779874214</v>
      </c>
    </row>
    <row r="9" spans="1:18" s="9" customFormat="1" ht="18">
      <c r="A9" s="5" t="s">
        <v>10</v>
      </c>
      <c r="B9" s="6">
        <f t="shared" si="0"/>
        <v>810</v>
      </c>
      <c r="C9" s="6">
        <f t="shared" si="0"/>
        <v>560</v>
      </c>
      <c r="D9" s="7">
        <f t="shared" si="4"/>
        <v>69.1358024691358</v>
      </c>
      <c r="E9" s="6">
        <f t="shared" si="1"/>
        <v>330</v>
      </c>
      <c r="F9" s="7">
        <f t="shared" si="2"/>
        <v>5.892857142857143</v>
      </c>
      <c r="G9" s="6">
        <v>0</v>
      </c>
      <c r="H9" s="6">
        <v>0</v>
      </c>
      <c r="I9" s="6">
        <v>0</v>
      </c>
      <c r="J9" s="7">
        <f t="shared" si="5"/>
        <v>0</v>
      </c>
      <c r="K9" s="6">
        <v>150</v>
      </c>
      <c r="L9" s="6">
        <v>0</v>
      </c>
      <c r="M9" s="6">
        <v>0</v>
      </c>
      <c r="N9" s="7">
        <f t="shared" si="3"/>
        <v>0</v>
      </c>
      <c r="O9" s="6">
        <v>200</v>
      </c>
      <c r="P9" s="6">
        <v>200</v>
      </c>
      <c r="Q9" s="6">
        <v>100</v>
      </c>
      <c r="R9" s="7">
        <f t="shared" si="6"/>
        <v>5</v>
      </c>
    </row>
    <row r="10" spans="1:18" s="9" customFormat="1" ht="18">
      <c r="A10" s="5" t="s">
        <v>11</v>
      </c>
      <c r="B10" s="6">
        <f t="shared" si="0"/>
        <v>130</v>
      </c>
      <c r="C10" s="6">
        <f t="shared" si="0"/>
        <v>130</v>
      </c>
      <c r="D10" s="7">
        <f t="shared" si="4"/>
        <v>100</v>
      </c>
      <c r="E10" s="6">
        <f t="shared" si="1"/>
        <v>43</v>
      </c>
      <c r="F10" s="7">
        <f t="shared" si="2"/>
        <v>3.3076923076923075</v>
      </c>
      <c r="G10" s="6">
        <v>0</v>
      </c>
      <c r="H10" s="6">
        <v>0</v>
      </c>
      <c r="I10" s="6">
        <v>0</v>
      </c>
      <c r="J10" s="7">
        <f t="shared" si="5"/>
        <v>0</v>
      </c>
      <c r="K10" s="6">
        <v>0</v>
      </c>
      <c r="L10" s="6">
        <v>0</v>
      </c>
      <c r="M10" s="6">
        <v>0</v>
      </c>
      <c r="N10" s="7">
        <f t="shared" si="3"/>
        <v>0</v>
      </c>
      <c r="O10" s="6">
        <v>0</v>
      </c>
      <c r="P10" s="6">
        <v>0</v>
      </c>
      <c r="Q10" s="6">
        <v>0</v>
      </c>
      <c r="R10" s="7">
        <f t="shared" si="6"/>
        <v>0</v>
      </c>
    </row>
    <row r="11" spans="1:21" s="9" customFormat="1" ht="18">
      <c r="A11" s="19" t="s">
        <v>27</v>
      </c>
      <c r="B11" s="6">
        <f t="shared" si="0"/>
        <v>477</v>
      </c>
      <c r="C11" s="6">
        <f t="shared" si="0"/>
        <v>439</v>
      </c>
      <c r="D11" s="7">
        <f t="shared" si="4"/>
        <v>92.0335429769392</v>
      </c>
      <c r="E11" s="6">
        <f t="shared" si="1"/>
        <v>596</v>
      </c>
      <c r="F11" s="7">
        <f t="shared" si="2"/>
        <v>13.57630979498861</v>
      </c>
      <c r="G11" s="6">
        <v>0</v>
      </c>
      <c r="H11" s="6">
        <v>0</v>
      </c>
      <c r="I11" s="6">
        <v>0</v>
      </c>
      <c r="J11" s="7">
        <f t="shared" si="5"/>
        <v>0</v>
      </c>
      <c r="K11" s="6">
        <v>203</v>
      </c>
      <c r="L11" s="6">
        <v>203</v>
      </c>
      <c r="M11" s="6">
        <v>263</v>
      </c>
      <c r="N11" s="7">
        <f t="shared" si="3"/>
        <v>12.955665024630543</v>
      </c>
      <c r="O11" s="6">
        <v>236</v>
      </c>
      <c r="P11" s="6">
        <v>236</v>
      </c>
      <c r="Q11" s="6">
        <v>333</v>
      </c>
      <c r="R11" s="7">
        <f t="shared" si="6"/>
        <v>14.110169491525424</v>
      </c>
      <c r="U11" s="9" t="s">
        <v>22</v>
      </c>
    </row>
    <row r="12" spans="1:18" s="13" customFormat="1" ht="18">
      <c r="A12" s="10" t="s">
        <v>12</v>
      </c>
      <c r="B12" s="11">
        <f aca="true" t="shared" si="7" ref="B12:B23">G12+K12+O12+B33+F33+J33</f>
        <v>18305</v>
      </c>
      <c r="C12" s="11">
        <f>SUM(C6:C11)</f>
        <v>17315</v>
      </c>
      <c r="D12" s="12">
        <f t="shared" si="4"/>
        <v>94.5916416279705</v>
      </c>
      <c r="E12" s="11">
        <f>SUM(E6:E11)</f>
        <v>31590</v>
      </c>
      <c r="F12" s="12">
        <f t="shared" si="2"/>
        <v>18.24429685244008</v>
      </c>
      <c r="G12" s="11">
        <f>SUM(G6:G11)</f>
        <v>604</v>
      </c>
      <c r="H12" s="11">
        <f>SUM(H6:H11)</f>
        <v>604</v>
      </c>
      <c r="I12" s="11">
        <f>SUM(I6:I11)</f>
        <v>2240</v>
      </c>
      <c r="J12" s="12">
        <f t="shared" si="5"/>
        <v>37.086092715231786</v>
      </c>
      <c r="K12" s="11">
        <f>SUM(K6:K11)</f>
        <v>5753</v>
      </c>
      <c r="L12" s="11">
        <f>SUM(L6:L11)</f>
        <v>5303</v>
      </c>
      <c r="M12" s="11">
        <f>SUM(M6:M11)</f>
        <v>6663</v>
      </c>
      <c r="N12" s="12">
        <f t="shared" si="3"/>
        <v>12.564586083349047</v>
      </c>
      <c r="O12" s="11">
        <f>SUM(O6:O11)</f>
        <v>6113</v>
      </c>
      <c r="P12" s="11">
        <f>SUM(P6:P11)</f>
        <v>6113</v>
      </c>
      <c r="Q12" s="11">
        <f>SUM(Q6:Q11)</f>
        <v>13095</v>
      </c>
      <c r="R12" s="12">
        <f t="shared" si="6"/>
        <v>21.421560608539178</v>
      </c>
    </row>
    <row r="13" spans="1:18" s="9" customFormat="1" ht="18">
      <c r="A13" s="5" t="s">
        <v>31</v>
      </c>
      <c r="B13" s="6">
        <f t="shared" si="7"/>
        <v>723</v>
      </c>
      <c r="C13" s="6">
        <f aca="true" t="shared" si="8" ref="C13:C21">H13+L13+P13+C34+G34+K34</f>
        <v>467</v>
      </c>
      <c r="D13" s="7">
        <f t="shared" si="4"/>
        <v>64.59197786998617</v>
      </c>
      <c r="E13" s="6">
        <f aca="true" t="shared" si="9" ref="E13:E21">I13++M13+Q13+D34+H34+L34</f>
        <v>596</v>
      </c>
      <c r="F13" s="7">
        <f aca="true" t="shared" si="10" ref="F13:F20">IF(C13=0,,E13/C13*10)</f>
        <v>12.762312633832977</v>
      </c>
      <c r="G13" s="6">
        <v>0</v>
      </c>
      <c r="H13" s="6">
        <v>0</v>
      </c>
      <c r="I13" s="6">
        <v>0</v>
      </c>
      <c r="J13" s="7">
        <f t="shared" si="5"/>
        <v>0</v>
      </c>
      <c r="K13" s="6">
        <v>200</v>
      </c>
      <c r="L13" s="6">
        <v>200</v>
      </c>
      <c r="M13" s="6">
        <v>240</v>
      </c>
      <c r="N13" s="7">
        <f>IF(L13=0,,M13/L13*10)</f>
        <v>12</v>
      </c>
      <c r="O13" s="6">
        <v>55</v>
      </c>
      <c r="P13" s="6">
        <v>55</v>
      </c>
      <c r="Q13" s="6">
        <v>66</v>
      </c>
      <c r="R13" s="7">
        <f t="shared" si="6"/>
        <v>12</v>
      </c>
    </row>
    <row r="14" spans="1:23" s="9" customFormat="1" ht="18">
      <c r="A14" s="5" t="s">
        <v>33</v>
      </c>
      <c r="B14" s="6">
        <f t="shared" si="7"/>
        <v>1833</v>
      </c>
      <c r="C14" s="6">
        <f t="shared" si="8"/>
        <v>1738</v>
      </c>
      <c r="D14" s="7">
        <f t="shared" si="4"/>
        <v>94.81723949809057</v>
      </c>
      <c r="E14" s="6">
        <f t="shared" si="9"/>
        <v>2628</v>
      </c>
      <c r="F14" s="7">
        <f t="shared" si="10"/>
        <v>15.120828538550057</v>
      </c>
      <c r="G14" s="6">
        <v>0</v>
      </c>
      <c r="H14" s="6">
        <v>0</v>
      </c>
      <c r="I14" s="6">
        <v>0</v>
      </c>
      <c r="J14" s="7">
        <f t="shared" si="5"/>
        <v>0</v>
      </c>
      <c r="K14" s="6">
        <v>800</v>
      </c>
      <c r="L14" s="6">
        <v>800</v>
      </c>
      <c r="M14" s="20">
        <v>1200</v>
      </c>
      <c r="N14" s="7">
        <f>IF(L14=0,,M14/L14*10)</f>
        <v>15</v>
      </c>
      <c r="O14" s="6">
        <v>183</v>
      </c>
      <c r="P14" s="6">
        <v>183</v>
      </c>
      <c r="Q14" s="6">
        <v>220</v>
      </c>
      <c r="R14" s="7">
        <f t="shared" si="6"/>
        <v>12.021857923497269</v>
      </c>
      <c r="W14" s="9" t="s">
        <v>22</v>
      </c>
    </row>
    <row r="15" spans="1:18" s="9" customFormat="1" ht="18">
      <c r="A15" s="5" t="s">
        <v>34</v>
      </c>
      <c r="B15" s="6">
        <f t="shared" si="7"/>
        <v>435</v>
      </c>
      <c r="C15" s="6">
        <f t="shared" si="8"/>
        <v>435</v>
      </c>
      <c r="D15" s="7">
        <f t="shared" si="4"/>
        <v>100</v>
      </c>
      <c r="E15" s="6">
        <f t="shared" si="9"/>
        <v>401</v>
      </c>
      <c r="F15" s="7">
        <f t="shared" si="10"/>
        <v>9.218390804597702</v>
      </c>
      <c r="G15" s="6">
        <v>0</v>
      </c>
      <c r="H15" s="6">
        <v>0</v>
      </c>
      <c r="I15" s="6">
        <v>0</v>
      </c>
      <c r="J15" s="7">
        <f t="shared" si="5"/>
        <v>0</v>
      </c>
      <c r="K15" s="6">
        <v>245</v>
      </c>
      <c r="L15" s="6">
        <v>245</v>
      </c>
      <c r="M15" s="6">
        <v>171</v>
      </c>
      <c r="N15" s="7">
        <f t="shared" si="3"/>
        <v>6.979591836734694</v>
      </c>
      <c r="O15" s="6">
        <v>90</v>
      </c>
      <c r="P15" s="6">
        <v>90</v>
      </c>
      <c r="Q15" s="6">
        <v>90</v>
      </c>
      <c r="R15" s="7">
        <f t="shared" si="6"/>
        <v>10</v>
      </c>
    </row>
    <row r="16" spans="1:18" s="9" customFormat="1" ht="18">
      <c r="A16" s="5" t="s">
        <v>35</v>
      </c>
      <c r="B16" s="6">
        <f t="shared" si="7"/>
        <v>530</v>
      </c>
      <c r="C16" s="6">
        <f t="shared" si="8"/>
        <v>530</v>
      </c>
      <c r="D16" s="7">
        <f t="shared" si="4"/>
        <v>100</v>
      </c>
      <c r="E16" s="6">
        <f t="shared" si="9"/>
        <v>869</v>
      </c>
      <c r="F16" s="7">
        <f t="shared" si="10"/>
        <v>16.39622641509434</v>
      </c>
      <c r="G16" s="6">
        <v>0</v>
      </c>
      <c r="H16" s="6">
        <v>0</v>
      </c>
      <c r="I16" s="6">
        <v>0</v>
      </c>
      <c r="J16" s="7">
        <f t="shared" si="5"/>
        <v>0</v>
      </c>
      <c r="K16" s="6">
        <v>70</v>
      </c>
      <c r="L16" s="6">
        <v>70</v>
      </c>
      <c r="M16" s="6">
        <v>140</v>
      </c>
      <c r="N16" s="7">
        <f t="shared" si="3"/>
        <v>20</v>
      </c>
      <c r="O16" s="6">
        <v>0</v>
      </c>
      <c r="P16" s="6">
        <v>0</v>
      </c>
      <c r="Q16" s="6">
        <v>0</v>
      </c>
      <c r="R16" s="7">
        <f t="shared" si="6"/>
        <v>0</v>
      </c>
    </row>
    <row r="17" spans="1:18" s="9" customFormat="1" ht="18">
      <c r="A17" s="5" t="s">
        <v>36</v>
      </c>
      <c r="B17" s="6">
        <f t="shared" si="7"/>
        <v>105</v>
      </c>
      <c r="C17" s="6">
        <f t="shared" si="8"/>
        <v>105</v>
      </c>
      <c r="D17" s="7">
        <f t="shared" si="4"/>
        <v>100</v>
      </c>
      <c r="E17" s="6">
        <f t="shared" si="9"/>
        <v>94.5</v>
      </c>
      <c r="F17" s="7">
        <f t="shared" si="10"/>
        <v>9</v>
      </c>
      <c r="G17" s="6">
        <v>0</v>
      </c>
      <c r="H17" s="6">
        <v>0</v>
      </c>
      <c r="I17" s="6">
        <v>0</v>
      </c>
      <c r="J17" s="7">
        <f t="shared" si="5"/>
        <v>0</v>
      </c>
      <c r="K17" s="6">
        <v>105</v>
      </c>
      <c r="L17" s="6">
        <v>105</v>
      </c>
      <c r="M17" s="6">
        <v>94.5</v>
      </c>
      <c r="N17" s="7">
        <f t="shared" si="3"/>
        <v>9</v>
      </c>
      <c r="O17" s="6">
        <v>0</v>
      </c>
      <c r="P17" s="6">
        <v>0</v>
      </c>
      <c r="Q17" s="6">
        <v>0</v>
      </c>
      <c r="R17" s="7">
        <f t="shared" si="6"/>
        <v>0</v>
      </c>
    </row>
    <row r="18" spans="1:18" s="9" customFormat="1" ht="18">
      <c r="A18" s="5" t="s">
        <v>37</v>
      </c>
      <c r="B18" s="6">
        <f t="shared" si="7"/>
        <v>97</v>
      </c>
      <c r="C18" s="6">
        <f t="shared" si="8"/>
        <v>97</v>
      </c>
      <c r="D18" s="7">
        <f t="shared" si="4"/>
        <v>100</v>
      </c>
      <c r="E18" s="6">
        <f t="shared" si="9"/>
        <v>126</v>
      </c>
      <c r="F18" s="7">
        <f t="shared" si="10"/>
        <v>12.989690721649485</v>
      </c>
      <c r="G18" s="6">
        <v>0</v>
      </c>
      <c r="H18" s="6">
        <v>0</v>
      </c>
      <c r="I18" s="6">
        <v>0</v>
      </c>
      <c r="J18" s="7">
        <f t="shared" si="5"/>
        <v>0</v>
      </c>
      <c r="K18" s="6">
        <v>0</v>
      </c>
      <c r="L18" s="6">
        <v>0</v>
      </c>
      <c r="M18" s="6">
        <v>0</v>
      </c>
      <c r="N18" s="7">
        <f t="shared" si="3"/>
        <v>0</v>
      </c>
      <c r="O18" s="6">
        <v>97</v>
      </c>
      <c r="P18" s="6">
        <v>97</v>
      </c>
      <c r="Q18" s="6">
        <v>126</v>
      </c>
      <c r="R18" s="7">
        <f t="shared" si="6"/>
        <v>12.989690721649485</v>
      </c>
    </row>
    <row r="19" spans="1:18" s="9" customFormat="1" ht="18">
      <c r="A19" s="5" t="s">
        <v>26</v>
      </c>
      <c r="B19" s="6">
        <f t="shared" si="7"/>
        <v>1683</v>
      </c>
      <c r="C19" s="6">
        <f t="shared" si="8"/>
        <v>1683</v>
      </c>
      <c r="D19" s="7">
        <f t="shared" si="4"/>
        <v>100</v>
      </c>
      <c r="E19" s="6">
        <f t="shared" si="9"/>
        <v>2183</v>
      </c>
      <c r="F19" s="7">
        <f t="shared" si="10"/>
        <v>12.9708853238265</v>
      </c>
      <c r="G19" s="6">
        <v>0</v>
      </c>
      <c r="H19" s="6">
        <v>0</v>
      </c>
      <c r="I19" s="6">
        <v>0</v>
      </c>
      <c r="J19" s="7">
        <f t="shared" si="5"/>
        <v>0</v>
      </c>
      <c r="K19" s="6">
        <v>554</v>
      </c>
      <c r="L19" s="6">
        <v>554</v>
      </c>
      <c r="M19" s="6">
        <v>664</v>
      </c>
      <c r="N19" s="7">
        <f t="shared" si="3"/>
        <v>11.985559566787003</v>
      </c>
      <c r="O19" s="6">
        <v>380</v>
      </c>
      <c r="P19" s="6">
        <v>380</v>
      </c>
      <c r="Q19" s="6">
        <v>531</v>
      </c>
      <c r="R19" s="7">
        <f t="shared" si="6"/>
        <v>13.973684210526315</v>
      </c>
    </row>
    <row r="20" spans="1:18" s="9" customFormat="1" ht="18">
      <c r="A20" s="5" t="s">
        <v>17</v>
      </c>
      <c r="B20" s="6">
        <f t="shared" si="7"/>
        <v>52</v>
      </c>
      <c r="C20" s="6">
        <f t="shared" si="8"/>
        <v>52</v>
      </c>
      <c r="D20" s="7">
        <f t="shared" si="4"/>
        <v>100</v>
      </c>
      <c r="E20" s="6">
        <f t="shared" si="9"/>
        <v>78</v>
      </c>
      <c r="F20" s="7">
        <f t="shared" si="10"/>
        <v>15</v>
      </c>
      <c r="G20" s="6">
        <v>0</v>
      </c>
      <c r="H20" s="6">
        <v>0</v>
      </c>
      <c r="I20" s="6">
        <v>0</v>
      </c>
      <c r="J20" s="7">
        <v>0</v>
      </c>
      <c r="K20" s="6">
        <v>17</v>
      </c>
      <c r="L20" s="6">
        <v>17</v>
      </c>
      <c r="M20" s="6">
        <v>25.5</v>
      </c>
      <c r="N20" s="7">
        <f t="shared" si="3"/>
        <v>15</v>
      </c>
      <c r="O20" s="6">
        <v>15</v>
      </c>
      <c r="P20" s="6">
        <v>15</v>
      </c>
      <c r="Q20" s="6">
        <v>22.5</v>
      </c>
      <c r="R20" s="7">
        <f t="shared" si="6"/>
        <v>15</v>
      </c>
    </row>
    <row r="21" spans="1:18" s="9" customFormat="1" ht="18">
      <c r="A21" s="5" t="s">
        <v>18</v>
      </c>
      <c r="B21" s="6">
        <f t="shared" si="7"/>
        <v>235</v>
      </c>
      <c r="C21" s="6">
        <f t="shared" si="8"/>
        <v>235</v>
      </c>
      <c r="D21" s="7">
        <f t="shared" si="4"/>
        <v>100</v>
      </c>
      <c r="E21" s="6">
        <f t="shared" si="9"/>
        <v>362</v>
      </c>
      <c r="F21" s="7">
        <f>IF(C21=0,,E21/C21*10)</f>
        <v>15.404255319148936</v>
      </c>
      <c r="G21" s="6">
        <v>30</v>
      </c>
      <c r="H21" s="6">
        <v>30</v>
      </c>
      <c r="I21" s="6">
        <v>104</v>
      </c>
      <c r="J21" s="7">
        <f t="shared" si="5"/>
        <v>34.66666666666667</v>
      </c>
      <c r="K21" s="6">
        <v>60</v>
      </c>
      <c r="L21" s="6">
        <v>60</v>
      </c>
      <c r="M21" s="6">
        <v>93</v>
      </c>
      <c r="N21" s="7">
        <f t="shared" si="3"/>
        <v>15.5</v>
      </c>
      <c r="O21" s="6">
        <v>0</v>
      </c>
      <c r="P21" s="6">
        <v>0</v>
      </c>
      <c r="Q21" s="6">
        <v>0</v>
      </c>
      <c r="R21" s="7">
        <f t="shared" si="6"/>
        <v>0</v>
      </c>
    </row>
    <row r="22" spans="1:18" s="13" customFormat="1" ht="18">
      <c r="A22" s="10" t="s">
        <v>19</v>
      </c>
      <c r="B22" s="11">
        <f t="shared" si="7"/>
        <v>5693</v>
      </c>
      <c r="C22" s="11">
        <f>SUM(C13:C21)</f>
        <v>5342</v>
      </c>
      <c r="D22" s="12">
        <f>C22/B22*100</f>
        <v>93.8345336378008</v>
      </c>
      <c r="E22" s="11">
        <f>SUM(E13:E21)</f>
        <v>7337.5</v>
      </c>
      <c r="F22" s="12">
        <f>IF(C22=0,,E22/C22*10)</f>
        <v>13.73549232497192</v>
      </c>
      <c r="G22" s="11">
        <f>SUM(G13:G21)</f>
        <v>30</v>
      </c>
      <c r="H22" s="11">
        <f>SUM(H13:H21)</f>
        <v>30</v>
      </c>
      <c r="I22" s="11">
        <f>SUM(I13:I21)</f>
        <v>104</v>
      </c>
      <c r="J22" s="12">
        <f t="shared" si="5"/>
        <v>34.66666666666667</v>
      </c>
      <c r="K22" s="11">
        <f aca="true" t="shared" si="11" ref="K22:Q22">SUM(K13:K21)</f>
        <v>2051</v>
      </c>
      <c r="L22" s="11">
        <f t="shared" si="11"/>
        <v>2051</v>
      </c>
      <c r="M22" s="11">
        <f t="shared" si="11"/>
        <v>2628</v>
      </c>
      <c r="N22" s="12">
        <f t="shared" si="3"/>
        <v>12.813261823500731</v>
      </c>
      <c r="O22" s="11">
        <f t="shared" si="11"/>
        <v>820</v>
      </c>
      <c r="P22" s="11">
        <f t="shared" si="11"/>
        <v>820</v>
      </c>
      <c r="Q22" s="11">
        <f t="shared" si="11"/>
        <v>1055.5</v>
      </c>
      <c r="R22" s="12">
        <f t="shared" si="6"/>
        <v>12.871951219512194</v>
      </c>
    </row>
    <row r="23" spans="1:18" s="13" customFormat="1" ht="18">
      <c r="A23" s="25" t="s">
        <v>13</v>
      </c>
      <c r="B23" s="11">
        <f t="shared" si="7"/>
        <v>23998</v>
      </c>
      <c r="C23" s="11">
        <f>C12+C22</f>
        <v>22657</v>
      </c>
      <c r="D23" s="12">
        <f t="shared" si="4"/>
        <v>94.41203433619468</v>
      </c>
      <c r="E23" s="11">
        <f>E12+E22</f>
        <v>38927.5</v>
      </c>
      <c r="F23" s="12">
        <f>E23/C23*10</f>
        <v>17.18122434567683</v>
      </c>
      <c r="G23" s="11">
        <f>G22+G12</f>
        <v>634</v>
      </c>
      <c r="H23" s="11">
        <f>H22+H12</f>
        <v>634</v>
      </c>
      <c r="I23" s="11">
        <f>I22+I12</f>
        <v>2344</v>
      </c>
      <c r="J23" s="12">
        <f t="shared" si="5"/>
        <v>36.971608832807576</v>
      </c>
      <c r="K23" s="11">
        <f>K22+K12</f>
        <v>7804</v>
      </c>
      <c r="L23" s="11">
        <f>L22+L12</f>
        <v>7354</v>
      </c>
      <c r="M23" s="11">
        <f>M22+M12</f>
        <v>9291</v>
      </c>
      <c r="N23" s="12">
        <f t="shared" si="3"/>
        <v>12.633940712537395</v>
      </c>
      <c r="O23" s="11">
        <f>O22+O12</f>
        <v>6933</v>
      </c>
      <c r="P23" s="11">
        <f>P22+P12</f>
        <v>6933</v>
      </c>
      <c r="Q23" s="11">
        <f>Q22+Q12</f>
        <v>14150.5</v>
      </c>
      <c r="R23" s="12">
        <f t="shared" si="6"/>
        <v>20.41035626712823</v>
      </c>
    </row>
    <row r="24" spans="1:18" s="9" customFormat="1" ht="18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</row>
    <row r="25" spans="1:20" s="9" customFormat="1" ht="18">
      <c r="A25" s="36" t="s">
        <v>23</v>
      </c>
      <c r="B25" s="28" t="s">
        <v>7</v>
      </c>
      <c r="C25" s="28"/>
      <c r="D25" s="28"/>
      <c r="E25" s="28"/>
      <c r="F25" s="28" t="s">
        <v>16</v>
      </c>
      <c r="G25" s="28"/>
      <c r="H25" s="28"/>
      <c r="I25" s="28"/>
      <c r="J25" s="28" t="s">
        <v>14</v>
      </c>
      <c r="K25" s="28"/>
      <c r="L25" s="28"/>
      <c r="M25" s="28"/>
      <c r="N25" s="40" t="s">
        <v>24</v>
      </c>
      <c r="O25" s="41"/>
      <c r="P25" s="29" t="s">
        <v>28</v>
      </c>
      <c r="Q25" s="29" t="s">
        <v>29</v>
      </c>
      <c r="R25" s="28" t="s">
        <v>30</v>
      </c>
      <c r="S25" s="26" t="s">
        <v>39</v>
      </c>
      <c r="T25" s="26"/>
    </row>
    <row r="26" spans="1:20" s="9" customFormat="1" ht="36">
      <c r="A26" s="37"/>
      <c r="B26" s="21" t="s">
        <v>1</v>
      </c>
      <c r="C26" s="21" t="s">
        <v>2</v>
      </c>
      <c r="D26" s="21" t="s">
        <v>4</v>
      </c>
      <c r="E26" s="22" t="s">
        <v>6</v>
      </c>
      <c r="F26" s="21" t="s">
        <v>1</v>
      </c>
      <c r="G26" s="21" t="s">
        <v>2</v>
      </c>
      <c r="H26" s="21" t="s">
        <v>4</v>
      </c>
      <c r="I26" s="22" t="s">
        <v>6</v>
      </c>
      <c r="J26" s="21" t="s">
        <v>1</v>
      </c>
      <c r="K26" s="21" t="s">
        <v>2</v>
      </c>
      <c r="L26" s="21" t="s">
        <v>4</v>
      </c>
      <c r="M26" s="22" t="s">
        <v>6</v>
      </c>
      <c r="N26" s="42"/>
      <c r="O26" s="43"/>
      <c r="P26" s="30"/>
      <c r="Q26" s="28"/>
      <c r="R26" s="28"/>
      <c r="S26" s="26"/>
      <c r="T26" s="26"/>
    </row>
    <row r="27" spans="1:20" s="9" customFormat="1" ht="18.75">
      <c r="A27" s="5" t="s">
        <v>21</v>
      </c>
      <c r="B27" s="6">
        <v>0</v>
      </c>
      <c r="C27" s="6">
        <v>0</v>
      </c>
      <c r="D27" s="6">
        <v>0</v>
      </c>
      <c r="E27" s="7">
        <f aca="true" t="shared" si="12" ref="E27:E44">IF(C27=0,,D27/C27*10)</f>
        <v>0</v>
      </c>
      <c r="F27" s="6">
        <v>570</v>
      </c>
      <c r="G27" s="6">
        <v>570</v>
      </c>
      <c r="H27" s="6">
        <v>912</v>
      </c>
      <c r="I27" s="7">
        <f aca="true" t="shared" si="13" ref="I27:I44">IF(G27=0,,H27/G27*10)</f>
        <v>16</v>
      </c>
      <c r="J27" s="6">
        <v>1071</v>
      </c>
      <c r="K27" s="6">
        <v>1071</v>
      </c>
      <c r="L27" s="6">
        <v>3091</v>
      </c>
      <c r="M27" s="7">
        <f aca="true" t="shared" si="14" ref="M27:M44">IF(K27=0,,L27/K27*10)</f>
        <v>28.860877684407097</v>
      </c>
      <c r="N27" s="31">
        <f aca="true" t="shared" si="15" ref="N27:N35">B6-C6</f>
        <v>0</v>
      </c>
      <c r="O27" s="32"/>
      <c r="P27" s="21">
        <v>8732</v>
      </c>
      <c r="Q27" s="21">
        <v>0</v>
      </c>
      <c r="R27" s="21">
        <v>8100</v>
      </c>
      <c r="S27" s="27">
        <v>493</v>
      </c>
      <c r="T27" s="27"/>
    </row>
    <row r="28" spans="1:20" s="9" customFormat="1" ht="18.75" customHeight="1">
      <c r="A28" s="5" t="s">
        <v>9</v>
      </c>
      <c r="B28" s="6">
        <v>288</v>
      </c>
      <c r="C28" s="6">
        <v>288</v>
      </c>
      <c r="D28" s="6">
        <v>470</v>
      </c>
      <c r="E28" s="7">
        <f t="shared" si="12"/>
        <v>16.319444444444443</v>
      </c>
      <c r="F28" s="6">
        <v>1268</v>
      </c>
      <c r="G28" s="6">
        <v>866</v>
      </c>
      <c r="H28" s="6">
        <v>1159</v>
      </c>
      <c r="I28" s="7">
        <f t="shared" si="13"/>
        <v>13.38337182448037</v>
      </c>
      <c r="J28" s="6">
        <v>0</v>
      </c>
      <c r="K28" s="6">
        <v>0</v>
      </c>
      <c r="L28" s="6">
        <v>0</v>
      </c>
      <c r="M28" s="7">
        <f t="shared" si="14"/>
        <v>0</v>
      </c>
      <c r="N28" s="31">
        <f t="shared" si="15"/>
        <v>702</v>
      </c>
      <c r="O28" s="32"/>
      <c r="P28" s="21">
        <v>3800</v>
      </c>
      <c r="Q28" s="21">
        <v>300</v>
      </c>
      <c r="R28" s="21">
        <v>300</v>
      </c>
      <c r="S28" s="27">
        <v>684</v>
      </c>
      <c r="T28" s="27"/>
    </row>
    <row r="29" spans="1:20" s="9" customFormat="1" ht="18.75" customHeight="1">
      <c r="A29" s="5" t="s">
        <v>32</v>
      </c>
      <c r="B29" s="6">
        <v>1014</v>
      </c>
      <c r="C29" s="6">
        <v>1014</v>
      </c>
      <c r="D29" s="6">
        <v>2525</v>
      </c>
      <c r="E29" s="7">
        <f t="shared" si="12"/>
        <v>24.90138067061144</v>
      </c>
      <c r="F29" s="6">
        <v>996</v>
      </c>
      <c r="G29" s="6">
        <v>996</v>
      </c>
      <c r="H29" s="6">
        <v>1162</v>
      </c>
      <c r="I29" s="7">
        <f t="shared" si="13"/>
        <v>11.666666666666668</v>
      </c>
      <c r="J29" s="6">
        <v>0</v>
      </c>
      <c r="K29" s="6">
        <v>0</v>
      </c>
      <c r="L29" s="6">
        <v>0</v>
      </c>
      <c r="M29" s="7">
        <f t="shared" si="14"/>
        <v>0</v>
      </c>
      <c r="N29" s="31">
        <f t="shared" si="15"/>
        <v>0</v>
      </c>
      <c r="O29" s="32"/>
      <c r="P29" s="21">
        <v>3606</v>
      </c>
      <c r="Q29" s="21">
        <v>0</v>
      </c>
      <c r="R29" s="21">
        <v>400</v>
      </c>
      <c r="S29" s="27">
        <v>170</v>
      </c>
      <c r="T29" s="27"/>
    </row>
    <row r="30" spans="1:20" s="9" customFormat="1" ht="18.75" customHeight="1">
      <c r="A30" s="5" t="s">
        <v>10</v>
      </c>
      <c r="B30" s="6">
        <v>100</v>
      </c>
      <c r="C30" s="6">
        <v>100</v>
      </c>
      <c r="D30" s="6">
        <v>100</v>
      </c>
      <c r="E30" s="7">
        <f t="shared" si="12"/>
        <v>10</v>
      </c>
      <c r="F30" s="6">
        <v>360</v>
      </c>
      <c r="G30" s="6">
        <v>260</v>
      </c>
      <c r="H30" s="6">
        <v>130</v>
      </c>
      <c r="I30" s="7">
        <f t="shared" si="13"/>
        <v>5</v>
      </c>
      <c r="J30" s="6">
        <v>0</v>
      </c>
      <c r="K30" s="6">
        <v>0</v>
      </c>
      <c r="L30" s="6">
        <v>0</v>
      </c>
      <c r="M30" s="7">
        <f t="shared" si="14"/>
        <v>0</v>
      </c>
      <c r="N30" s="31">
        <f t="shared" si="15"/>
        <v>250</v>
      </c>
      <c r="O30" s="32"/>
      <c r="P30" s="21">
        <v>810</v>
      </c>
      <c r="Q30" s="21">
        <v>90</v>
      </c>
      <c r="R30" s="21">
        <v>100</v>
      </c>
      <c r="S30" s="27"/>
      <c r="T30" s="27"/>
    </row>
    <row r="31" spans="1:20" s="9" customFormat="1" ht="18.75" customHeight="1">
      <c r="A31" s="5" t="s">
        <v>11</v>
      </c>
      <c r="B31" s="6">
        <v>0</v>
      </c>
      <c r="C31" s="6">
        <v>0</v>
      </c>
      <c r="D31" s="6">
        <v>0</v>
      </c>
      <c r="E31" s="7">
        <f t="shared" si="12"/>
        <v>0</v>
      </c>
      <c r="F31" s="6">
        <v>130</v>
      </c>
      <c r="G31" s="6">
        <v>130</v>
      </c>
      <c r="H31" s="6">
        <v>43</v>
      </c>
      <c r="I31" s="7">
        <f t="shared" si="13"/>
        <v>3.3076923076923075</v>
      </c>
      <c r="J31" s="6">
        <v>0</v>
      </c>
      <c r="K31" s="6">
        <v>0</v>
      </c>
      <c r="L31" s="6">
        <v>0</v>
      </c>
      <c r="M31" s="7">
        <f t="shared" si="14"/>
        <v>0</v>
      </c>
      <c r="N31" s="31">
        <f t="shared" si="15"/>
        <v>0</v>
      </c>
      <c r="O31" s="32"/>
      <c r="P31" s="21">
        <v>130</v>
      </c>
      <c r="Q31" s="21">
        <v>0</v>
      </c>
      <c r="R31" s="21">
        <v>0</v>
      </c>
      <c r="S31" s="27"/>
      <c r="T31" s="27"/>
    </row>
    <row r="32" spans="1:20" s="9" customFormat="1" ht="18.75" customHeight="1">
      <c r="A32" s="19" t="s">
        <v>27</v>
      </c>
      <c r="B32" s="6">
        <v>0</v>
      </c>
      <c r="C32" s="6">
        <v>0</v>
      </c>
      <c r="D32" s="6">
        <v>0</v>
      </c>
      <c r="E32" s="7">
        <f t="shared" si="12"/>
        <v>0</v>
      </c>
      <c r="F32" s="6">
        <v>38</v>
      </c>
      <c r="G32" s="6">
        <v>0</v>
      </c>
      <c r="H32" s="6">
        <v>0</v>
      </c>
      <c r="I32" s="7">
        <f t="shared" si="13"/>
        <v>0</v>
      </c>
      <c r="J32" s="6">
        <v>0</v>
      </c>
      <c r="K32" s="6">
        <v>0</v>
      </c>
      <c r="L32" s="6">
        <v>0</v>
      </c>
      <c r="M32" s="7">
        <f t="shared" si="14"/>
        <v>0</v>
      </c>
      <c r="N32" s="31">
        <f t="shared" si="15"/>
        <v>38</v>
      </c>
      <c r="O32" s="32"/>
      <c r="P32" s="21">
        <v>477</v>
      </c>
      <c r="Q32" s="21">
        <v>131</v>
      </c>
      <c r="R32" s="21">
        <v>200</v>
      </c>
      <c r="S32" s="27"/>
      <c r="T32" s="27"/>
    </row>
    <row r="33" spans="1:20" s="13" customFormat="1" ht="18.75" customHeight="1">
      <c r="A33" s="10" t="s">
        <v>12</v>
      </c>
      <c r="B33" s="11">
        <f>SUM(B27:B32)</f>
        <v>1402</v>
      </c>
      <c r="C33" s="11">
        <f>SUM(C27:C32)</f>
        <v>1402</v>
      </c>
      <c r="D33" s="11">
        <f>SUM(D27:D32)</f>
        <v>3095</v>
      </c>
      <c r="E33" s="12">
        <f t="shared" si="12"/>
        <v>22.075606276747504</v>
      </c>
      <c r="F33" s="11">
        <f>SUM(F27:F32)</f>
        <v>3362</v>
      </c>
      <c r="G33" s="11">
        <f>SUM(G27:G32)</f>
        <v>2822</v>
      </c>
      <c r="H33" s="11">
        <f>SUM(H27:H32)</f>
        <v>3406</v>
      </c>
      <c r="I33" s="12">
        <f t="shared" si="13"/>
        <v>12.069454287739191</v>
      </c>
      <c r="J33" s="11">
        <f>SUM(J27:J32)</f>
        <v>1071</v>
      </c>
      <c r="K33" s="11">
        <f>SUM(K27:K32)</f>
        <v>1071</v>
      </c>
      <c r="L33" s="11">
        <f>SUM(L27:L32)</f>
        <v>3091</v>
      </c>
      <c r="M33" s="12">
        <f t="shared" si="14"/>
        <v>28.860877684407097</v>
      </c>
      <c r="N33" s="33">
        <f t="shared" si="15"/>
        <v>990</v>
      </c>
      <c r="O33" s="34"/>
      <c r="P33" s="18">
        <f>SUM(P27:P32)</f>
        <v>17555</v>
      </c>
      <c r="Q33" s="18">
        <f>SUM(Q27:Q32)</f>
        <v>521</v>
      </c>
      <c r="R33" s="18">
        <f>SUM(R27:R32)</f>
        <v>9100</v>
      </c>
      <c r="S33" s="26">
        <f>SUM(S27:T32)</f>
        <v>1347</v>
      </c>
      <c r="T33" s="26"/>
    </row>
    <row r="34" spans="1:20" s="9" customFormat="1" ht="18.75" customHeight="1">
      <c r="A34" s="5" t="s">
        <v>31</v>
      </c>
      <c r="B34" s="6">
        <v>157</v>
      </c>
      <c r="C34" s="6">
        <v>157</v>
      </c>
      <c r="D34" s="6">
        <v>235</v>
      </c>
      <c r="E34" s="7">
        <f t="shared" si="12"/>
        <v>14.968152866242036</v>
      </c>
      <c r="F34" s="6">
        <v>311</v>
      </c>
      <c r="G34" s="6">
        <v>55</v>
      </c>
      <c r="H34" s="6">
        <v>55</v>
      </c>
      <c r="I34" s="7">
        <f t="shared" si="13"/>
        <v>10</v>
      </c>
      <c r="J34" s="6">
        <v>0</v>
      </c>
      <c r="K34" s="6">
        <v>0</v>
      </c>
      <c r="L34" s="6">
        <v>0</v>
      </c>
      <c r="M34" s="7">
        <f>IF(K34=0,,L34/K34*10)</f>
        <v>0</v>
      </c>
      <c r="N34" s="31">
        <f t="shared" si="15"/>
        <v>256</v>
      </c>
      <c r="O34" s="32"/>
      <c r="P34" s="21">
        <v>723</v>
      </c>
      <c r="Q34" s="21">
        <v>470</v>
      </c>
      <c r="R34" s="21">
        <v>448</v>
      </c>
      <c r="S34" s="27"/>
      <c r="T34" s="27"/>
    </row>
    <row r="35" spans="1:20" s="9" customFormat="1" ht="18.75" customHeight="1">
      <c r="A35" s="5" t="s">
        <v>33</v>
      </c>
      <c r="B35" s="6">
        <v>180</v>
      </c>
      <c r="C35" s="6">
        <v>180</v>
      </c>
      <c r="D35" s="6">
        <v>288</v>
      </c>
      <c r="E35" s="7">
        <f t="shared" si="12"/>
        <v>16</v>
      </c>
      <c r="F35" s="6">
        <v>670</v>
      </c>
      <c r="G35" s="6">
        <v>575</v>
      </c>
      <c r="H35" s="6">
        <v>920</v>
      </c>
      <c r="I35" s="7">
        <f t="shared" si="13"/>
        <v>16</v>
      </c>
      <c r="J35" s="6">
        <v>0</v>
      </c>
      <c r="K35" s="6">
        <v>0</v>
      </c>
      <c r="L35" s="6">
        <v>0</v>
      </c>
      <c r="M35" s="7">
        <f t="shared" si="14"/>
        <v>0</v>
      </c>
      <c r="N35" s="31">
        <f t="shared" si="15"/>
        <v>95</v>
      </c>
      <c r="O35" s="32"/>
      <c r="P35" s="21">
        <v>1833</v>
      </c>
      <c r="Q35" s="21">
        <v>95</v>
      </c>
      <c r="R35" s="21">
        <v>700</v>
      </c>
      <c r="S35" s="27"/>
      <c r="T35" s="27"/>
    </row>
    <row r="36" spans="1:20" s="9" customFormat="1" ht="18.75" customHeight="1">
      <c r="A36" s="5" t="s">
        <v>34</v>
      </c>
      <c r="B36" s="6">
        <v>100</v>
      </c>
      <c r="C36" s="6">
        <v>100</v>
      </c>
      <c r="D36" s="6">
        <v>140</v>
      </c>
      <c r="E36" s="7">
        <f t="shared" si="12"/>
        <v>14</v>
      </c>
      <c r="F36" s="6">
        <v>0</v>
      </c>
      <c r="G36" s="6">
        <v>0</v>
      </c>
      <c r="H36" s="6">
        <v>0</v>
      </c>
      <c r="I36" s="7">
        <f t="shared" si="13"/>
        <v>0</v>
      </c>
      <c r="J36" s="6">
        <v>0</v>
      </c>
      <c r="K36" s="6">
        <v>0</v>
      </c>
      <c r="L36" s="6">
        <v>0</v>
      </c>
      <c r="M36" s="7">
        <f t="shared" si="14"/>
        <v>0</v>
      </c>
      <c r="N36" s="31">
        <f aca="true" t="shared" si="16" ref="N36:N44">B15-C15</f>
        <v>0</v>
      </c>
      <c r="O36" s="32"/>
      <c r="P36" s="21">
        <v>435</v>
      </c>
      <c r="Q36" s="21">
        <v>0</v>
      </c>
      <c r="R36" s="21">
        <v>200</v>
      </c>
      <c r="S36" s="27"/>
      <c r="T36" s="27"/>
    </row>
    <row r="37" spans="1:20" s="9" customFormat="1" ht="18.75" customHeight="1">
      <c r="A37" s="5" t="s">
        <v>35</v>
      </c>
      <c r="B37" s="6">
        <v>210</v>
      </c>
      <c r="C37" s="6">
        <v>210</v>
      </c>
      <c r="D37" s="6">
        <v>379</v>
      </c>
      <c r="E37" s="7">
        <f t="shared" si="12"/>
        <v>18.047619047619047</v>
      </c>
      <c r="F37" s="6">
        <v>250</v>
      </c>
      <c r="G37" s="6">
        <v>250</v>
      </c>
      <c r="H37" s="6">
        <v>350</v>
      </c>
      <c r="I37" s="7">
        <f t="shared" si="13"/>
        <v>14</v>
      </c>
      <c r="J37" s="6">
        <v>0</v>
      </c>
      <c r="K37" s="6">
        <v>0</v>
      </c>
      <c r="L37" s="6">
        <v>0</v>
      </c>
      <c r="M37" s="7">
        <f t="shared" si="14"/>
        <v>0</v>
      </c>
      <c r="N37" s="31">
        <f t="shared" si="16"/>
        <v>0</v>
      </c>
      <c r="O37" s="32"/>
      <c r="P37" s="21">
        <v>530</v>
      </c>
      <c r="Q37" s="21">
        <v>0</v>
      </c>
      <c r="R37" s="21">
        <v>400</v>
      </c>
      <c r="S37" s="27"/>
      <c r="T37" s="27"/>
    </row>
    <row r="38" spans="1:20" s="9" customFormat="1" ht="18.75" customHeight="1">
      <c r="A38" s="5" t="s">
        <v>36</v>
      </c>
      <c r="B38" s="6">
        <v>0</v>
      </c>
      <c r="C38" s="6">
        <v>0</v>
      </c>
      <c r="D38" s="6">
        <v>0</v>
      </c>
      <c r="E38" s="7">
        <f t="shared" si="12"/>
        <v>0</v>
      </c>
      <c r="F38" s="6">
        <v>0</v>
      </c>
      <c r="G38" s="6">
        <v>0</v>
      </c>
      <c r="H38" s="6">
        <v>0</v>
      </c>
      <c r="I38" s="7">
        <f t="shared" si="13"/>
        <v>0</v>
      </c>
      <c r="J38" s="6">
        <v>0</v>
      </c>
      <c r="K38" s="6">
        <v>0</v>
      </c>
      <c r="L38" s="6">
        <v>0</v>
      </c>
      <c r="M38" s="7">
        <f t="shared" si="14"/>
        <v>0</v>
      </c>
      <c r="N38" s="31">
        <f t="shared" si="16"/>
        <v>0</v>
      </c>
      <c r="O38" s="32"/>
      <c r="P38" s="21">
        <v>105</v>
      </c>
      <c r="Q38" s="21">
        <v>0</v>
      </c>
      <c r="R38" s="21">
        <v>100</v>
      </c>
      <c r="S38" s="27"/>
      <c r="T38" s="27"/>
    </row>
    <row r="39" spans="1:20" s="9" customFormat="1" ht="18.75" customHeight="1">
      <c r="A39" s="5" t="s">
        <v>37</v>
      </c>
      <c r="B39" s="6">
        <v>0</v>
      </c>
      <c r="C39" s="6">
        <v>0</v>
      </c>
      <c r="D39" s="6">
        <v>0</v>
      </c>
      <c r="E39" s="7">
        <f t="shared" si="12"/>
        <v>0</v>
      </c>
      <c r="F39" s="6">
        <v>0</v>
      </c>
      <c r="G39" s="6">
        <v>0</v>
      </c>
      <c r="H39" s="6">
        <v>0</v>
      </c>
      <c r="I39" s="7">
        <f t="shared" si="13"/>
        <v>0</v>
      </c>
      <c r="J39" s="6">
        <v>0</v>
      </c>
      <c r="K39" s="6">
        <v>0</v>
      </c>
      <c r="L39" s="6">
        <v>0</v>
      </c>
      <c r="M39" s="7">
        <f t="shared" si="14"/>
        <v>0</v>
      </c>
      <c r="N39" s="31">
        <f t="shared" si="16"/>
        <v>0</v>
      </c>
      <c r="O39" s="32"/>
      <c r="P39" s="21">
        <v>97</v>
      </c>
      <c r="Q39" s="21">
        <v>0</v>
      </c>
      <c r="R39" s="21">
        <v>97</v>
      </c>
      <c r="S39" s="27"/>
      <c r="T39" s="27"/>
    </row>
    <row r="40" spans="1:20" s="9" customFormat="1" ht="18.75" customHeight="1">
      <c r="A40" s="5" t="s">
        <v>26</v>
      </c>
      <c r="B40" s="6">
        <v>449</v>
      </c>
      <c r="C40" s="6">
        <v>449</v>
      </c>
      <c r="D40" s="6">
        <v>718</v>
      </c>
      <c r="E40" s="7">
        <f t="shared" si="12"/>
        <v>15.99109131403118</v>
      </c>
      <c r="F40" s="6">
        <v>300</v>
      </c>
      <c r="G40" s="6">
        <v>300</v>
      </c>
      <c r="H40" s="6">
        <v>270</v>
      </c>
      <c r="I40" s="7">
        <f t="shared" si="13"/>
        <v>9</v>
      </c>
      <c r="J40" s="6">
        <v>0</v>
      </c>
      <c r="K40" s="6">
        <v>0</v>
      </c>
      <c r="L40" s="6">
        <v>0</v>
      </c>
      <c r="M40" s="7">
        <f t="shared" si="14"/>
        <v>0</v>
      </c>
      <c r="N40" s="31">
        <f t="shared" si="16"/>
        <v>0</v>
      </c>
      <c r="O40" s="32"/>
      <c r="P40" s="21">
        <v>1683</v>
      </c>
      <c r="Q40" s="21">
        <v>0</v>
      </c>
      <c r="R40" s="21">
        <v>840</v>
      </c>
      <c r="S40" s="27"/>
      <c r="T40" s="27"/>
    </row>
    <row r="41" spans="1:20" s="9" customFormat="1" ht="18.75" customHeight="1">
      <c r="A41" s="5" t="s">
        <v>17</v>
      </c>
      <c r="B41" s="6">
        <v>20</v>
      </c>
      <c r="C41" s="6">
        <v>20</v>
      </c>
      <c r="D41" s="6">
        <v>30</v>
      </c>
      <c r="E41" s="7">
        <f t="shared" si="12"/>
        <v>15</v>
      </c>
      <c r="F41" s="6">
        <v>0</v>
      </c>
      <c r="G41" s="6">
        <v>0</v>
      </c>
      <c r="H41" s="6">
        <v>0</v>
      </c>
      <c r="I41" s="7">
        <f t="shared" si="13"/>
        <v>0</v>
      </c>
      <c r="J41" s="6">
        <v>0</v>
      </c>
      <c r="K41" s="6">
        <v>0</v>
      </c>
      <c r="L41" s="6">
        <v>0</v>
      </c>
      <c r="M41" s="7">
        <v>0</v>
      </c>
      <c r="N41" s="31">
        <f t="shared" si="16"/>
        <v>0</v>
      </c>
      <c r="O41" s="32"/>
      <c r="P41" s="21">
        <v>52</v>
      </c>
      <c r="Q41" s="21">
        <v>0</v>
      </c>
      <c r="R41" s="21">
        <v>15</v>
      </c>
      <c r="S41" s="27"/>
      <c r="T41" s="27"/>
    </row>
    <row r="42" spans="1:20" s="9" customFormat="1" ht="18.75" customHeight="1">
      <c r="A42" s="5" t="s">
        <v>18</v>
      </c>
      <c r="B42" s="6">
        <v>50</v>
      </c>
      <c r="C42" s="6">
        <v>50</v>
      </c>
      <c r="D42" s="6">
        <v>75</v>
      </c>
      <c r="E42" s="7">
        <f t="shared" si="12"/>
        <v>15</v>
      </c>
      <c r="F42" s="6">
        <v>95</v>
      </c>
      <c r="G42" s="6">
        <v>95</v>
      </c>
      <c r="H42" s="6">
        <v>90</v>
      </c>
      <c r="I42" s="7">
        <f t="shared" si="13"/>
        <v>9.473684210526315</v>
      </c>
      <c r="J42" s="6">
        <v>0</v>
      </c>
      <c r="K42" s="6">
        <v>0</v>
      </c>
      <c r="L42" s="6">
        <v>0</v>
      </c>
      <c r="M42" s="7">
        <f t="shared" si="14"/>
        <v>0</v>
      </c>
      <c r="N42" s="31">
        <f t="shared" si="16"/>
        <v>0</v>
      </c>
      <c r="O42" s="32"/>
      <c r="P42" s="21">
        <v>235</v>
      </c>
      <c r="Q42" s="21">
        <v>30</v>
      </c>
      <c r="R42" s="21">
        <v>100</v>
      </c>
      <c r="S42" s="27">
        <v>20</v>
      </c>
      <c r="T42" s="27"/>
    </row>
    <row r="43" spans="1:20" s="13" customFormat="1" ht="18.75" customHeight="1">
      <c r="A43" s="10" t="s">
        <v>19</v>
      </c>
      <c r="B43" s="11">
        <f>SUM(B34:B42)</f>
        <v>1166</v>
      </c>
      <c r="C43" s="11">
        <f>SUM(C34:C42)</f>
        <v>1166</v>
      </c>
      <c r="D43" s="11">
        <f>SUM(D34:D42)</f>
        <v>1865</v>
      </c>
      <c r="E43" s="12">
        <f t="shared" si="12"/>
        <v>15.994854202401372</v>
      </c>
      <c r="F43" s="11">
        <f>SUM(F34:F42)</f>
        <v>1626</v>
      </c>
      <c r="G43" s="11">
        <f>SUM(G34:G42)</f>
        <v>1275</v>
      </c>
      <c r="H43" s="11">
        <f>SUM(H34:H42)</f>
        <v>1685</v>
      </c>
      <c r="I43" s="12">
        <f t="shared" si="13"/>
        <v>13.215686274509803</v>
      </c>
      <c r="J43" s="11">
        <f>SUM(J34:J42)</f>
        <v>0</v>
      </c>
      <c r="K43" s="11">
        <f>SUM(K34:K42)</f>
        <v>0</v>
      </c>
      <c r="L43" s="11">
        <v>0</v>
      </c>
      <c r="M43" s="12">
        <f t="shared" si="14"/>
        <v>0</v>
      </c>
      <c r="N43" s="33">
        <f t="shared" si="16"/>
        <v>351</v>
      </c>
      <c r="O43" s="34"/>
      <c r="P43" s="18">
        <v>4563</v>
      </c>
      <c r="Q43" s="18">
        <f>SUM(Q34:Q42)</f>
        <v>595</v>
      </c>
      <c r="R43" s="18">
        <f>SUM(R34:R42)</f>
        <v>2900</v>
      </c>
      <c r="S43" s="26">
        <f>SUM(S34:T42)</f>
        <v>20</v>
      </c>
      <c r="T43" s="26"/>
    </row>
    <row r="44" spans="1:20" s="13" customFormat="1" ht="18.75" customHeight="1">
      <c r="A44" s="18" t="s">
        <v>13</v>
      </c>
      <c r="B44" s="11">
        <f>SUM(B43,B33)</f>
        <v>2568</v>
      </c>
      <c r="C44" s="11">
        <f>SUM(C43,C33)</f>
        <v>2568</v>
      </c>
      <c r="D44" s="11">
        <f>SUM(D43,D33)</f>
        <v>4960</v>
      </c>
      <c r="E44" s="12">
        <f t="shared" si="12"/>
        <v>19.314641744548286</v>
      </c>
      <c r="F44" s="11">
        <f>SUM(F43,F33)</f>
        <v>4988</v>
      </c>
      <c r="G44" s="11">
        <f>SUM(G43,G33)</f>
        <v>4097</v>
      </c>
      <c r="H44" s="11">
        <f>SUM(H43,H33)</f>
        <v>5091</v>
      </c>
      <c r="I44" s="12">
        <f t="shared" si="13"/>
        <v>12.426165486941665</v>
      </c>
      <c r="J44" s="11">
        <f>SUM(J43,J33)</f>
        <v>1071</v>
      </c>
      <c r="K44" s="11">
        <f>SUM(K43,K33)</f>
        <v>1071</v>
      </c>
      <c r="L44" s="11">
        <f>SUM(L43,L33)</f>
        <v>3091</v>
      </c>
      <c r="M44" s="12">
        <f t="shared" si="14"/>
        <v>28.860877684407097</v>
      </c>
      <c r="N44" s="33">
        <f t="shared" si="16"/>
        <v>1341</v>
      </c>
      <c r="O44" s="34"/>
      <c r="P44" s="18">
        <f>P33+P43</f>
        <v>22118</v>
      </c>
      <c r="Q44" s="18">
        <f>Q33+Q43</f>
        <v>1116</v>
      </c>
      <c r="R44" s="11">
        <v>12000</v>
      </c>
      <c r="S44" s="26">
        <f>S33+S43</f>
        <v>1367</v>
      </c>
      <c r="T44" s="26"/>
    </row>
    <row r="45" spans="1:18" s="9" customFormat="1" ht="18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</row>
    <row r="46" spans="1:18" s="9" customFormat="1" ht="18">
      <c r="A46" s="24"/>
      <c r="B46" s="24"/>
      <c r="C46" s="24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8"/>
      <c r="P46" s="8"/>
      <c r="Q46" s="8"/>
      <c r="R46" s="8"/>
    </row>
    <row r="47" spans="1:18" s="9" customFormat="1" ht="18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8"/>
      <c r="P47" s="8"/>
      <c r="Q47" s="8"/>
      <c r="R47" s="8"/>
    </row>
    <row r="48" spans="1:18" s="9" customFormat="1" ht="18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8"/>
      <c r="P48" s="8"/>
      <c r="Q48" s="8"/>
      <c r="R48" s="8"/>
    </row>
    <row r="49" spans="1:18" s="9" customFormat="1" ht="18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8"/>
      <c r="P49" s="8"/>
      <c r="Q49" s="8"/>
      <c r="R49" s="8"/>
    </row>
    <row r="50" spans="1:18" s="9" customFormat="1" ht="18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8"/>
      <c r="P50" s="8"/>
      <c r="Q50" s="8"/>
      <c r="R50" s="8"/>
    </row>
    <row r="51" spans="1:18" ht="18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1"/>
      <c r="P51" s="1"/>
      <c r="Q51" s="1"/>
      <c r="R51" s="1"/>
    </row>
    <row r="52" spans="1:18" ht="18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1"/>
      <c r="P52" s="1"/>
      <c r="Q52" s="1"/>
      <c r="R52" s="1"/>
    </row>
    <row r="53" spans="1:18" ht="18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1"/>
      <c r="P53" s="1"/>
      <c r="Q53" s="1"/>
      <c r="R53" s="1"/>
    </row>
    <row r="54" spans="1:18" ht="18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1"/>
      <c r="P54" s="1"/>
      <c r="Q54" s="1"/>
      <c r="R54" s="1"/>
    </row>
    <row r="55" spans="1:18" ht="18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1"/>
      <c r="P55" s="1"/>
      <c r="Q55" s="1"/>
      <c r="R55" s="1"/>
    </row>
    <row r="56" spans="1:18" ht="18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1"/>
      <c r="P56" s="1"/>
      <c r="Q56" s="1"/>
      <c r="R56" s="1"/>
    </row>
    <row r="57" spans="1:18" ht="18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1"/>
      <c r="P57" s="1"/>
      <c r="Q57" s="1"/>
      <c r="R57" s="1"/>
    </row>
    <row r="58" spans="1:18" ht="18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1"/>
      <c r="P58" s="1"/>
      <c r="Q58" s="1"/>
      <c r="R58" s="1"/>
    </row>
    <row r="59" spans="1:18" ht="18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1"/>
      <c r="P59" s="1"/>
      <c r="Q59" s="1"/>
      <c r="R59" s="1"/>
    </row>
    <row r="60" spans="1:18" ht="18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1"/>
      <c r="P60" s="1"/>
      <c r="Q60" s="1"/>
      <c r="R60" s="1"/>
    </row>
    <row r="61" spans="1:18" ht="18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1"/>
      <c r="P61" s="1"/>
      <c r="Q61" s="1"/>
      <c r="R61" s="1"/>
    </row>
    <row r="62" spans="1:18" ht="18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1"/>
      <c r="P62" s="1"/>
      <c r="Q62" s="1"/>
      <c r="R62" s="1"/>
    </row>
    <row r="63" spans="1:18" ht="18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1"/>
      <c r="P63" s="1"/>
      <c r="Q63" s="1"/>
      <c r="R63" s="1"/>
    </row>
    <row r="64" spans="1:18" ht="18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1"/>
      <c r="P64" s="1"/>
      <c r="Q64" s="1"/>
      <c r="R64" s="1"/>
    </row>
    <row r="65" spans="1:18" ht="18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1"/>
      <c r="P65" s="1"/>
      <c r="Q65" s="1"/>
      <c r="R65" s="1"/>
    </row>
    <row r="66" spans="1:18" ht="18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1"/>
      <c r="P66" s="1"/>
      <c r="Q66" s="1"/>
      <c r="R66" s="1"/>
    </row>
    <row r="67" spans="1:18" ht="18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1"/>
      <c r="P67" s="1"/>
      <c r="Q67" s="1"/>
      <c r="R67" s="1"/>
    </row>
    <row r="68" spans="1:18" ht="18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1"/>
      <c r="P68" s="1"/>
      <c r="Q68" s="1"/>
      <c r="R68" s="1"/>
    </row>
    <row r="69" spans="1:18" ht="18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1"/>
      <c r="P69" s="1"/>
      <c r="Q69" s="1"/>
      <c r="R69" s="1"/>
    </row>
    <row r="70" spans="1:18" ht="18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1"/>
      <c r="P70" s="1"/>
      <c r="Q70" s="1"/>
      <c r="R70" s="1"/>
    </row>
    <row r="71" spans="1:18" ht="18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1"/>
      <c r="P71" s="1"/>
      <c r="Q71" s="1"/>
      <c r="R71" s="1"/>
    </row>
    <row r="72" spans="1:18" ht="18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1"/>
      <c r="P72" s="1"/>
      <c r="Q72" s="1"/>
      <c r="R72" s="1"/>
    </row>
    <row r="73" spans="1:18" ht="18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1"/>
      <c r="P73" s="1"/>
      <c r="Q73" s="1"/>
      <c r="R73" s="1"/>
    </row>
    <row r="74" spans="1:18" ht="18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1"/>
      <c r="P74" s="1"/>
      <c r="Q74" s="1"/>
      <c r="R74" s="1"/>
    </row>
    <row r="75" spans="1:18" ht="18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1"/>
      <c r="P75" s="1"/>
      <c r="Q75" s="1"/>
      <c r="R75" s="1"/>
    </row>
    <row r="76" spans="1:18" ht="18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1"/>
      <c r="P76" s="1"/>
      <c r="Q76" s="1"/>
      <c r="R76" s="1"/>
    </row>
    <row r="77" spans="1:18" ht="18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1"/>
      <c r="P77" s="1"/>
      <c r="Q77" s="1"/>
      <c r="R77" s="1"/>
    </row>
    <row r="78" spans="1:18" ht="18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1"/>
      <c r="P78" s="1"/>
      <c r="Q78" s="1"/>
      <c r="R78" s="1"/>
    </row>
    <row r="79" spans="1:18" ht="18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1"/>
      <c r="P79" s="1"/>
      <c r="Q79" s="1"/>
      <c r="R79" s="1"/>
    </row>
    <row r="80" spans="1:18" ht="18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1"/>
      <c r="P80" s="1"/>
      <c r="Q80" s="1"/>
      <c r="R80" s="1"/>
    </row>
    <row r="81" spans="1:18" ht="18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1"/>
      <c r="P81" s="1"/>
      <c r="Q81" s="1"/>
      <c r="R81" s="1"/>
    </row>
    <row r="82" spans="1:18" ht="18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1"/>
      <c r="P82" s="1"/>
      <c r="Q82" s="1"/>
      <c r="R82" s="1"/>
    </row>
    <row r="83" spans="1:18" ht="18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1"/>
      <c r="P83" s="1"/>
      <c r="Q83" s="1"/>
      <c r="R83" s="1"/>
    </row>
    <row r="84" spans="1:18" ht="18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1"/>
      <c r="P84" s="1"/>
      <c r="Q84" s="1"/>
      <c r="R84" s="1"/>
    </row>
    <row r="85" spans="1:18" ht="18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1"/>
      <c r="P85" s="1"/>
      <c r="Q85" s="1"/>
      <c r="R85" s="1"/>
    </row>
    <row r="86" spans="1:18" ht="18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1"/>
      <c r="P86" s="1"/>
      <c r="Q86" s="1"/>
      <c r="R86" s="1"/>
    </row>
    <row r="87" spans="1:18" ht="18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1"/>
      <c r="P87" s="1"/>
      <c r="Q87" s="1"/>
      <c r="R87" s="1"/>
    </row>
    <row r="88" spans="1:18" ht="18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1"/>
      <c r="P88" s="1"/>
      <c r="Q88" s="1"/>
      <c r="R88" s="1"/>
    </row>
    <row r="89" spans="1:18" ht="18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1"/>
      <c r="P89" s="1"/>
      <c r="Q89" s="1"/>
      <c r="R89" s="1"/>
    </row>
    <row r="90" spans="1:18" ht="18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1"/>
      <c r="P90" s="1"/>
      <c r="Q90" s="1"/>
      <c r="R90" s="1"/>
    </row>
    <row r="91" spans="1:18" ht="18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1"/>
      <c r="P91" s="1"/>
      <c r="Q91" s="1"/>
      <c r="R91" s="1"/>
    </row>
    <row r="92" spans="1:18" ht="18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1"/>
      <c r="P92" s="1"/>
      <c r="Q92" s="1"/>
      <c r="R92" s="1"/>
    </row>
    <row r="93" spans="1:18" ht="18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1"/>
      <c r="P93" s="1"/>
      <c r="Q93" s="1"/>
      <c r="R93" s="1"/>
    </row>
    <row r="94" spans="1:18" ht="18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1"/>
      <c r="P94" s="1"/>
      <c r="Q94" s="1"/>
      <c r="R94" s="1"/>
    </row>
    <row r="95" spans="1:18" ht="18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1"/>
      <c r="P95" s="1"/>
      <c r="Q95" s="1"/>
      <c r="R95" s="1"/>
    </row>
    <row r="96" spans="1:18" ht="18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1"/>
      <c r="P96" s="1"/>
      <c r="Q96" s="1"/>
      <c r="R96" s="1"/>
    </row>
    <row r="97" spans="1:18" ht="18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1"/>
      <c r="P97" s="1"/>
      <c r="Q97" s="1"/>
      <c r="R97" s="1"/>
    </row>
    <row r="98" spans="1:18" ht="18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1"/>
      <c r="P98" s="1"/>
      <c r="Q98" s="1"/>
      <c r="R98" s="1"/>
    </row>
    <row r="99" spans="1:18" ht="18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1"/>
      <c r="P99" s="1"/>
      <c r="Q99" s="1"/>
      <c r="R99" s="1"/>
    </row>
    <row r="100" spans="1:18" ht="18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1"/>
      <c r="P100" s="1"/>
      <c r="Q100" s="1"/>
      <c r="R100" s="1"/>
    </row>
    <row r="101" spans="1:18" ht="18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1"/>
      <c r="P101" s="1"/>
      <c r="Q101" s="1"/>
      <c r="R101" s="1"/>
    </row>
    <row r="102" spans="1:18" ht="18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1"/>
      <c r="P102" s="1"/>
      <c r="Q102" s="1"/>
      <c r="R102" s="1"/>
    </row>
    <row r="103" spans="1:18" ht="18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1"/>
      <c r="P103" s="1"/>
      <c r="Q103" s="1"/>
      <c r="R103" s="1"/>
    </row>
    <row r="104" spans="1:18" ht="18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1"/>
      <c r="P104" s="1"/>
      <c r="Q104" s="1"/>
      <c r="R104" s="1"/>
    </row>
    <row r="105" spans="1:18" ht="18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1"/>
      <c r="P105" s="1"/>
      <c r="Q105" s="1"/>
      <c r="R105" s="1"/>
    </row>
    <row r="106" spans="1:18" ht="18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1"/>
      <c r="P106" s="1"/>
      <c r="Q106" s="1"/>
      <c r="R106" s="1"/>
    </row>
    <row r="107" spans="1:18" ht="18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1"/>
      <c r="P107" s="1"/>
      <c r="Q107" s="1"/>
      <c r="R107" s="1"/>
    </row>
    <row r="108" spans="1:18" ht="18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1"/>
      <c r="P108" s="1"/>
      <c r="Q108" s="1"/>
      <c r="R108" s="1"/>
    </row>
    <row r="109" spans="1:18" ht="18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1"/>
      <c r="P109" s="1"/>
      <c r="Q109" s="1"/>
      <c r="R109" s="1"/>
    </row>
    <row r="110" spans="1:18" ht="18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1"/>
      <c r="P110" s="1"/>
      <c r="Q110" s="1"/>
      <c r="R110" s="1"/>
    </row>
    <row r="111" spans="1:18" ht="18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1"/>
      <c r="P111" s="1"/>
      <c r="Q111" s="1"/>
      <c r="R111" s="1"/>
    </row>
    <row r="112" spans="1:18" ht="18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1"/>
      <c r="P112" s="1"/>
      <c r="Q112" s="1"/>
      <c r="R112" s="1"/>
    </row>
    <row r="113" spans="1:18" ht="18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1"/>
      <c r="P113" s="1"/>
      <c r="Q113" s="1"/>
      <c r="R113" s="1"/>
    </row>
    <row r="114" spans="2:18" ht="18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2:18" ht="18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2:18" ht="18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2:18" ht="18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2:18" ht="18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2:18" ht="18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2:18" ht="18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2:18" ht="18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2:18" ht="18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2:18" ht="18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2:18" ht="18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2:18" ht="18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2:18" ht="18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</sheetData>
  <mergeCells count="50">
    <mergeCell ref="O4:R4"/>
    <mergeCell ref="K4:N4"/>
    <mergeCell ref="A25:A26"/>
    <mergeCell ref="B25:E25"/>
    <mergeCell ref="F25:I25"/>
    <mergeCell ref="J25:M25"/>
    <mergeCell ref="A4:A5"/>
    <mergeCell ref="B4:F4"/>
    <mergeCell ref="G4:J4"/>
    <mergeCell ref="N25:O26"/>
    <mergeCell ref="N33:O33"/>
    <mergeCell ref="N27:O27"/>
    <mergeCell ref="N28:O28"/>
    <mergeCell ref="N29:O29"/>
    <mergeCell ref="N30:O30"/>
    <mergeCell ref="N44:O44"/>
    <mergeCell ref="N38:O38"/>
    <mergeCell ref="N39:O39"/>
    <mergeCell ref="N40:O40"/>
    <mergeCell ref="N41:O41"/>
    <mergeCell ref="P25:P26"/>
    <mergeCell ref="Q25:Q26"/>
    <mergeCell ref="N42:O42"/>
    <mergeCell ref="N43:O43"/>
    <mergeCell ref="N34:O34"/>
    <mergeCell ref="N35:O35"/>
    <mergeCell ref="N36:O36"/>
    <mergeCell ref="N37:O37"/>
    <mergeCell ref="N31:O31"/>
    <mergeCell ref="N32:O32"/>
    <mergeCell ref="R25:R26"/>
    <mergeCell ref="S25:T26"/>
    <mergeCell ref="S27:T27"/>
    <mergeCell ref="S32:T32"/>
    <mergeCell ref="S28:T28"/>
    <mergeCell ref="S29:T29"/>
    <mergeCell ref="S30:T30"/>
    <mergeCell ref="S31:T31"/>
    <mergeCell ref="S37:T37"/>
    <mergeCell ref="S38:T38"/>
    <mergeCell ref="S36:T36"/>
    <mergeCell ref="S33:T33"/>
    <mergeCell ref="S34:T34"/>
    <mergeCell ref="S35:T35"/>
    <mergeCell ref="S43:T43"/>
    <mergeCell ref="S44:T44"/>
    <mergeCell ref="S39:T39"/>
    <mergeCell ref="S40:T40"/>
    <mergeCell ref="S41:T41"/>
    <mergeCell ref="S42:T42"/>
  </mergeCells>
  <printOptions/>
  <pageMargins left="0.21" right="0.25" top="0.27" bottom="0.23" header="0.5" footer="0.5"/>
  <pageSetup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eremin</dc:creator>
  <cp:keywords/>
  <dc:description/>
  <cp:lastModifiedBy>User</cp:lastModifiedBy>
  <cp:lastPrinted>2016-09-22T03:18:46Z</cp:lastPrinted>
  <dcterms:created xsi:type="dcterms:W3CDTF">2009-07-07T02:45:21Z</dcterms:created>
  <dcterms:modified xsi:type="dcterms:W3CDTF">2016-09-23T10:05:33Z</dcterms:modified>
  <cp:category/>
  <cp:version/>
  <cp:contentType/>
  <cp:contentStatus/>
</cp:coreProperties>
</file>